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ukumi\Desktop\◎業務作業データ\○業務作業データ(令和元年度～)\002 決算統計\005 R3決算統計\007 経営分析調査\"/>
    </mc:Choice>
  </mc:AlternateContent>
  <workbookProtection workbookAlgorithmName="SHA-512" workbookHashValue="r45NJBfwjWX/MSwJhw7SGa+RhGZhB6rs9jvBkJj/5tY4LH1XHY8vguafW4hXVB0ac05c8jKl/vh3gdLcSiC5yg==" workbookSaltValue="ATZbxk5xBHfHC5laLeJZc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<sst xmlns="http://schemas.openxmlformats.org/spreadsheetml/2006/main" count="236" uniqueCount="120">
  <si>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</si>
  <si>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</si>
  <si>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</si>
  <si>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</si>
  <si>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</si>
  <si>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</si>
  <si>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</si>
  <si>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</si>
  <si>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</si>
  <si>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</si>
  <si>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</si>
  <si>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</si>
  <si>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</si>
  <si>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</si>
  <si>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</si>
  <si>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</si>
  <si>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</si>
  <si>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</si>
  <si>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</si>
  <si>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</si>
  <si>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</si>
  <si>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</si>
  <si>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</si>
  <si>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</si>
  <si>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</si>
  <si>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</si>
  <si>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</si>
  <si>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</si>
  <si>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</si>
  <si>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</si>
  <si>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</si>
  <si>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</si>
  <si>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</si>
  <si>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</si>
  <si>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</si>
  <si>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</si>
  <si>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</si>
  <si>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</si>
  <si>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</si>
  <si>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</si>
  <si>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</si>
  <si>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</si>
  <si>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</si>
  <si>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</si>
  <si>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</si>
  <si>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</si>
  <si>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</si>
  <si>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</si>
  <si>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</si>
  <si>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</si>
  <si>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</si>
  <si>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</si>
  <si>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</si>
  <si>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</si>
  <si>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</si>
  <si>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</si>
  <si>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</si>
  <si>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</si>
  <si>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</si>
  <si>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</si>
  <si>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</si>
  <si>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</si>
  <si>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</si>
  <si>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</si>
  <si>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</si>
  <si>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</si>
  <si>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</si>
  <si>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</si>
  <si>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</si>
  <si>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</si>
  <si>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</si>
  <si>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</si>
  <si>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</si>
  <si>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</si>
  <si>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</si>
  <si>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</si>
  <si>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</si>
  <si>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</si>
  <si>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</si>
  <si>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</si>
  <si>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</si>
  <si>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</si>
  <si>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</si>
  <si>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</si>
  <si>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</si>
  <si>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</si>
  <si>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</si>
  <si>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</si>
  <si>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</si>
  <si>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</si>
  <si>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</si>
  <si>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</si>
  <si>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</si>
  <si>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</si>
  <si>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</si>
  <si>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</si>
  <si>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</si>
  <si>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</si>
  <si>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</si>
  <si>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</si>
  <si>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</si>
  <si>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</si>
  <si>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</si>
  <si>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</si>
  <si>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</si>
  <si>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</si>
  <si>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</si>
  <si>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</si>
  <si>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</si>
  <si>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</si>
  <si>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</si>
  <si>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</si>
  <si>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</si>
  <si>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</si>
  <si>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</si>
  <si>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</si>
  <si>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</si>
  <si>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3年度末での汚水管渠総延長L=74.1kmのうち、布設後20年経過した管渠が58.4km、30年経過が26.1kmと、布設後30年以上経過した管渠の割合は、35%を超えており、今後もその割合は増え続けていきます。また、大雨時に終末処理場に流入する不明水量は依然として多く、その対策が急がれます。
管渠の更新・老朽化対策は、ストックマネジメント支援制度に基づき計画的に実施することが望ましく、単発的な単費工事だけでは限界があるため、ストックマネジメント計画の策定及び実施設計について鋭意取り組んでいます。</t>
    <rPh sb="0" eb="1">
      <t>レイ</t>
    </rPh>
    <rPh sb="1" eb="2">
      <t>ワ</t>
    </rPh>
    <rPh sb="61" eb="63">
      <t>フセツ</t>
    </rPh>
    <rPh sb="63" eb="64">
      <t>ゴ</t>
    </rPh>
    <rPh sb="66" eb="69">
      <t>ネンイジョウ</t>
    </rPh>
    <rPh sb="69" eb="71">
      <t>ケイカ</t>
    </rPh>
    <rPh sb="76" eb="78">
      <t>ワリアイ</t>
    </rPh>
    <rPh sb="84" eb="85">
      <t>コ</t>
    </rPh>
    <rPh sb="90" eb="92">
      <t>コンゴ</t>
    </rPh>
    <rPh sb="130" eb="132">
      <t>イゼン</t>
    </rPh>
    <rPh sb="135" eb="136">
      <t>オオ</t>
    </rPh>
    <rPh sb="227" eb="229">
      <t>ケイカク</t>
    </rPh>
    <rPh sb="230" eb="232">
      <t>サクテイ</t>
    </rPh>
    <rPh sb="232" eb="233">
      <t>オヨ</t>
    </rPh>
    <rPh sb="234" eb="236">
      <t>ジッシ</t>
    </rPh>
    <rPh sb="236" eb="238">
      <t>セッケイ</t>
    </rPh>
    <rPh sb="242" eb="244">
      <t>エイイ</t>
    </rPh>
    <phoneticPr fontId="4"/>
  </si>
  <si>
    <t xml:space="preserve">①総費用に地方債償還金を加えた費用が総収益でどの程度賄われているかを示す指標・・・平成28年から徐々に比率が上昇しているものの、恒常的な赤字経営であることが言えるが、令和3年度では88.77%まで上昇しており、事業計画をはじめとした経営努力の成果が表れていると言えます。
④料金収入に対する企業債残高の割合であり、企業債残高の規模を表す指標・・・全国平均及び類似団体と比較して、低い数値で推移しています。今後も投資規模や料金水準が適切か分析していく必要があります。
⑤使用料で回収すべき経費を、どの程度使用料で賄えているかを表した指標・・・数値は年々増加傾向にあり、令和元年度では100%を超え、全国平均に並ぶまでになりましたが、令和2年度からは減少傾向となっています。今後も、管渠の更新や施設の長寿命化など取り組むべき課題も多いことから、更なる使用料収入の確保が必要です。
⑥有収水量1㎥あたりの汚水処理について、かかる費用を表した指標・・・令和元年度までは、類似団体と比較して同程度ないし良い水準で推移し、減少傾向にありましたが、令和2年度・令和3年度と増加に転じています。また、全国平均に比べるとまだ高水準にあるため、汚水処理の効率化を図る必要があります。
⑦処理能力に対する処理水量の割合であり、施設の利用状況や適正規模を判断する指標・・・全国平均及び類似団体と比較して著しく低い数値で推移しており、施設効率を改善する必要があります。
⑧処理区域内人口のうち、汚水処理している人口の割合を表した指標・・・全国平均及び類似団体と比較すると低い数値で推移しています。水洗化率向上の取り組みを行うことで少しずつ向上していることから、今後も継続した水洗化率向上の取り組みが必要です。
</t>
    <rPh sb="323" eb="325">
      <t>ゲンショウ</t>
    </rPh>
    <rPh sb="325" eb="327">
      <t>ケイコウ</t>
    </rPh>
    <rPh sb="473" eb="475">
      <t>レイワ</t>
    </rPh>
    <rPh sb="476" eb="478">
      <t>ネンド</t>
    </rPh>
    <rPh sb="482" eb="483">
      <t>テン</t>
    </rPh>
    <phoneticPr fontId="4"/>
  </si>
  <si>
    <t>現状、経営の健全性・効率性に改善がみられるものの、依然として健全であるとは言い難く、今後管渠の更新や施設の長寿命化も予定されるため、益々経営が厳しくなることが予想されます。当市ではH28年度末に経営戦略を策定し、今後10年の収支計画について検討しています。収入面では、有収率・施設利用率・水洗化率が低いなか、水洗化率を向上させることにより有収水量を増加させ、使用料収入を確保していくことが必要になります。支出面では、投資の効率化や維持管理費の削減等、今後の投資のあり方や経営体制のあり方を見直す必要があります。
また資産状況の把握・分析や適切な使用料設定の検討をするためには、経営の透明化が必要不可欠であることから、令和5年度の法適用化へ向けて準備を進めています。</t>
    <rPh sb="14" eb="16">
      <t>カイゼン</t>
    </rPh>
    <rPh sb="25" eb="27">
      <t>イゼン</t>
    </rPh>
    <rPh sb="30" eb="32">
      <t>ケンゼン</t>
    </rPh>
    <rPh sb="37" eb="38">
      <t>イ</t>
    </rPh>
    <rPh sb="39" eb="40">
      <t>ガタ</t>
    </rPh>
    <rPh sb="308" eb="309">
      <t>レイ</t>
    </rPh>
    <rPh sb="309" eb="310">
      <t>ワ</t>
    </rPh>
    <rPh sb="312" eb="313">
      <t>ド</t>
    </rPh>
    <rPh sb="319" eb="320">
      <t>ム</t>
    </rPh>
    <rPh sb="322" eb="324">
      <t>ジュンビ</t>
    </rPh>
    <rPh sb="325" eb="326">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</si>
</sst>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0.01</c:v>
                </c:pt>
                <c:pt idx="1">
                  <c:v>0.03</c:v>
                </c:pt>
                <c:pt idx="2">
                  <c:v>0.01</c:v>
                </c:pt>
                <c:pt idx="3" formatCode="#,##0.00;&quot;△&quot;#,##0.00">
                  <c:v>0</c:v>
                </c:pt>
                <c:pt idx="4" formatCode="#,##0.00;&quot;△&quot;#,##0.00">
                  <c:v>0</c:v>
                </c:pt>
              </c:numCache>
            </c:numRef>
          </c:val>
          <c:extLst>
            <c:ext xmlns:c16="http://schemas.microsoft.com/office/drawing/2014/chart" uri="{C3380CC4-5D6E-409C-BE32-E72D297353CC}">
              <c16:uniqueId val="{00000000-8265-471C-AB2D-E8FE4662FF9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0.23</c:v>
                </c:pt>
                <c:pt idx="1">
                  <c:v>0.21</c:v>
                </c:pt>
                <c:pt idx="2">
                  <c:v>0.17</c:v>
                </c:pt>
                <c:pt idx="3">
                  <c:v>0.15</c:v>
                </c:pt>
                <c:pt idx="4">
                  <c:v>0.15</c:v>
                </c:pt>
              </c:numCache>
            </c:numRef>
          </c:val>
          <c:smooth val="0"/>
          <c:extLst>
            <c:ext xmlns:c16="http://schemas.microsoft.com/office/drawing/2014/chart" uri="{C3380CC4-5D6E-409C-BE32-E72D297353CC}">
              <c16:uniqueId val="{00000001-8265-471C-AB2D-E8FE4662FF9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36.630000000000003</c:v>
                </c:pt>
                <c:pt idx="1">
                  <c:v>39.880000000000003</c:v>
                </c:pt>
                <c:pt idx="2">
                  <c:v>38.21</c:v>
                </c:pt>
                <c:pt idx="3">
                  <c:v>35.06</c:v>
                </c:pt>
                <c:pt idx="4">
                  <c:v>33.119999999999997</c:v>
                </c:pt>
              </c:numCache>
            </c:numRef>
          </c:val>
          <c:extLst>
            <c:ext xmlns:c16="http://schemas.microsoft.com/office/drawing/2014/chart" uri="{C3380CC4-5D6E-409C-BE32-E72D297353CC}">
              <c16:uniqueId val="{00000000-2F27-4620-AF7B-185DB1294FD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58.4</c:v>
                </c:pt>
                <c:pt idx="1">
                  <c:v>58</c:v>
                </c:pt>
                <c:pt idx="2">
                  <c:v>57.42</c:v>
                </c:pt>
                <c:pt idx="3">
                  <c:v>56.72</c:v>
                </c:pt>
                <c:pt idx="4">
                  <c:v>56.43</c:v>
                </c:pt>
              </c:numCache>
            </c:numRef>
          </c:val>
          <c:smooth val="0"/>
          <c:extLst>
            <c:ext xmlns:c16="http://schemas.microsoft.com/office/drawing/2014/chart" uri="{C3380CC4-5D6E-409C-BE32-E72D297353CC}">
              <c16:uniqueId val="{00000001-2F27-4620-AF7B-185DB1294FD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78.06</c:v>
                </c:pt>
                <c:pt idx="1">
                  <c:v>79.19</c:v>
                </c:pt>
                <c:pt idx="2">
                  <c:v>80.650000000000006</c:v>
                </c:pt>
                <c:pt idx="3">
                  <c:v>81.31</c:v>
                </c:pt>
                <c:pt idx="4">
                  <c:v>81.8</c:v>
                </c:pt>
              </c:numCache>
            </c:numRef>
          </c:val>
          <c:extLst>
            <c:ext xmlns:c16="http://schemas.microsoft.com/office/drawing/2014/chart" uri="{C3380CC4-5D6E-409C-BE32-E72D297353CC}">
              <c16:uniqueId val="{00000000-542F-48D6-8D37-F9664683C5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89.68</c:v>
                </c:pt>
                <c:pt idx="1">
                  <c:v>89.79</c:v>
                </c:pt>
                <c:pt idx="2">
                  <c:v>90.42</c:v>
                </c:pt>
                <c:pt idx="3">
                  <c:v>90.72</c:v>
                </c:pt>
                <c:pt idx="4">
                  <c:v>91.07</c:v>
                </c:pt>
              </c:numCache>
            </c:numRef>
          </c:val>
          <c:smooth val="0"/>
          <c:extLst>
            <c:ext xmlns:c16="http://schemas.microsoft.com/office/drawing/2014/chart" uri="{C3380CC4-5D6E-409C-BE32-E72D297353CC}">
              <c16:uniqueId val="{00000001-542F-48D6-8D37-F9664683C5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57.45</c:v>
                </c:pt>
                <c:pt idx="1">
                  <c:v>64.72</c:v>
                </c:pt>
                <c:pt idx="2">
                  <c:v>82.08</c:v>
                </c:pt>
                <c:pt idx="3">
                  <c:v>86.35</c:v>
                </c:pt>
                <c:pt idx="4">
                  <c:v>88.77</c:v>
                </c:pt>
              </c:numCache>
            </c:numRef>
          </c:val>
          <c:extLst>
            <c:ext xmlns:c16="http://schemas.microsoft.com/office/drawing/2014/chart" uri="{C3380CC4-5D6E-409C-BE32-E72D297353CC}">
              <c16:uniqueId val="{00000000-4476-4DA3-94A5-E71AC40A496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76-4DA3-94A5-E71AC40A496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24-46CA-9692-636A35D92E4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24-46CA-9692-636A35D92E4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D4-486E-AFEF-A7DDB05452A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D4-486E-AFEF-A7DDB05452A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ED-4869-A73C-71CA3A155DB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ED-4869-A73C-71CA3A155DB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08-4EC1-9E9F-2DD09DE65B5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08-4EC1-9E9F-2DD09DE65B5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154.62</c:v>
                </c:pt>
                <c:pt idx="1">
                  <c:v>151.66</c:v>
                </c:pt>
                <c:pt idx="2">
                  <c:v>126.36</c:v>
                </c:pt>
                <c:pt idx="3">
                  <c:v>254.89</c:v>
                </c:pt>
                <c:pt idx="4">
                  <c:v>163.80000000000001</c:v>
                </c:pt>
              </c:numCache>
            </c:numRef>
          </c:val>
          <c:extLst>
            <c:ext xmlns:c16="http://schemas.microsoft.com/office/drawing/2014/chart" uri="{C3380CC4-5D6E-409C-BE32-E72D297353CC}">
              <c16:uniqueId val="{00000000-CAAF-4BD7-9D90-7185D75EF1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799.11</c:v>
                </c:pt>
                <c:pt idx="1">
                  <c:v>768.62</c:v>
                </c:pt>
                <c:pt idx="2">
                  <c:v>789.44</c:v>
                </c:pt>
                <c:pt idx="3">
                  <c:v>789.08</c:v>
                </c:pt>
                <c:pt idx="4">
                  <c:v>748.07</c:v>
                </c:pt>
              </c:numCache>
            </c:numRef>
          </c:val>
          <c:smooth val="0"/>
          <c:extLst>
            <c:ext xmlns:c16="http://schemas.microsoft.com/office/drawing/2014/chart" uri="{C3380CC4-5D6E-409C-BE32-E72D297353CC}">
              <c16:uniqueId val="{00000001-CAAF-4BD7-9D90-7185D75EF1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92.9</c:v>
                </c:pt>
                <c:pt idx="1">
                  <c:v>95.19</c:v>
                </c:pt>
                <c:pt idx="2">
                  <c:v>100.41</c:v>
                </c:pt>
                <c:pt idx="3">
                  <c:v>83.24</c:v>
                </c:pt>
                <c:pt idx="4">
                  <c:v>83.3</c:v>
                </c:pt>
              </c:numCache>
            </c:numRef>
          </c:val>
          <c:extLst>
            <c:ext xmlns:c16="http://schemas.microsoft.com/office/drawing/2014/chart" uri="{C3380CC4-5D6E-409C-BE32-E72D297353CC}">
              <c16:uniqueId val="{00000000-B9A0-431C-A512-B25D51172D8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87.69</c:v>
                </c:pt>
                <c:pt idx="1">
                  <c:v>88.06</c:v>
                </c:pt>
                <c:pt idx="2">
                  <c:v>87.29</c:v>
                </c:pt>
                <c:pt idx="3">
                  <c:v>88.25</c:v>
                </c:pt>
                <c:pt idx="4">
                  <c:v>90.15</c:v>
                </c:pt>
              </c:numCache>
            </c:numRef>
          </c:val>
          <c:smooth val="0"/>
          <c:extLst>
            <c:ext xmlns:c16="http://schemas.microsoft.com/office/drawing/2014/chart" uri="{C3380CC4-5D6E-409C-BE32-E72D297353CC}">
              <c16:uniqueId val="{00000001-B9A0-431C-A512-B25D51172D8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183.17</c:v>
                </c:pt>
                <c:pt idx="1">
                  <c:v>176.92</c:v>
                </c:pt>
                <c:pt idx="2">
                  <c:v>169.33</c:v>
                </c:pt>
                <c:pt idx="3">
                  <c:v>206.25</c:v>
                </c:pt>
                <c:pt idx="4">
                  <c:v>206.73</c:v>
                </c:pt>
              </c:numCache>
            </c:numRef>
          </c:val>
          <c:extLst>
            <c:ext xmlns:c16="http://schemas.microsoft.com/office/drawing/2014/chart" uri="{C3380CC4-5D6E-409C-BE32-E72D297353CC}">
              <c16:uniqueId val="{00000000-6B34-4C91-9641-17FB7CAC573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180.07</c:v>
                </c:pt>
                <c:pt idx="1">
                  <c:v>179.32</c:v>
                </c:pt>
                <c:pt idx="2">
                  <c:v>176.67</c:v>
                </c:pt>
                <c:pt idx="3">
                  <c:v>176.37</c:v>
                </c:pt>
                <c:pt idx="4">
                  <c:v>173.14</c:v>
                </c:pt>
              </c:numCache>
            </c:numRef>
          </c:val>
          <c:smooth val="0"/>
          <c:extLst>
            <c:ext xmlns:c16="http://schemas.microsoft.com/office/drawing/2014/chart" uri="{C3380CC4-5D6E-409C-BE32-E72D297353CC}">
              <c16:uniqueId val="{00000001-6B34-4C91-9641-17FB7CAC573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大分県　津久見市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16307</v>
      </c>
      <c r="AM8" s="42"/>
      <c r="AN8" s="42"/>
      <c r="AO8" s="42"/>
      <c r="AP8" s="42"/>
      <c r="AQ8" s="42"/>
      <c r="AR8" s="42"/>
      <c r="AS8" s="42"/>
      <c r="AT8" s="35">
        <f>データ!T6</f>
        <v>79.48</v>
      </c>
      <c r="AU8" s="35"/>
      <c r="AV8" s="35"/>
      <c r="AW8" s="35"/>
      <c r="AX8" s="35"/>
      <c r="AY8" s="35"/>
      <c r="AZ8" s="35"/>
      <c r="BA8" s="35"/>
      <c r="BB8" s="35">
        <f>データ!U6</f>
        <v>205.17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55.43</v>
      </c>
      <c r="Q10" s="35"/>
      <c r="R10" s="35"/>
      <c r="S10" s="35"/>
      <c r="T10" s="35"/>
      <c r="U10" s="35"/>
      <c r="V10" s="35"/>
      <c r="W10" s="35">
        <f>データ!Q6</f>
        <v>74.55</v>
      </c>
      <c r="X10" s="35"/>
      <c r="Y10" s="35"/>
      <c r="Z10" s="35"/>
      <c r="AA10" s="35"/>
      <c r="AB10" s="35"/>
      <c r="AC10" s="35"/>
      <c r="AD10" s="42">
        <f>データ!R6</f>
        <v>2810</v>
      </c>
      <c r="AE10" s="42"/>
      <c r="AF10" s="42"/>
      <c r="AG10" s="42"/>
      <c r="AH10" s="42"/>
      <c r="AI10" s="42"/>
      <c r="AJ10" s="42"/>
      <c r="AK10" s="2"/>
      <c r="AL10" s="42">
        <f>データ!V6</f>
        <v>8952</v>
      </c>
      <c r="AM10" s="42"/>
      <c r="AN10" s="42"/>
      <c r="AO10" s="42"/>
      <c r="AP10" s="42"/>
      <c r="AQ10" s="42"/>
      <c r="AR10" s="42"/>
      <c r="AS10" s="42"/>
      <c r="AT10" s="35">
        <f>データ!W6</f>
        <v>2.92</v>
      </c>
      <c r="AU10" s="35"/>
      <c r="AV10" s="35"/>
      <c r="AW10" s="35"/>
      <c r="AX10" s="35"/>
      <c r="AY10" s="35"/>
      <c r="AZ10" s="35"/>
      <c r="BA10" s="35"/>
      <c r="BB10" s="35">
        <f>データ!X6</f>
        <v>3065.75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117</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119</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【669.12】</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38psDfLBXmc/AF8MNa85ro/rLT4AesoXvuP+ZdWJmqgEIFMK0f/3fKluhAK/vzplW269UUaX6FHKjdwL6hEp4w==" saltValue="fTqnTzUX3XFeKXEEkR1x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442071</v>
      </c>
      <c r="D6" s="19">
        <f t="shared" si="3"/>
        <v>47</v>
      </c>
      <c r="E6" s="19">
        <f t="shared" si="3"/>
        <v>17</v>
      </c>
      <c r="F6" s="19">
        <f t="shared" si="3"/>
        <v>1</v>
      </c>
      <c r="G6" s="19">
        <f t="shared" si="3"/>
        <v>0</v>
      </c>
      <c r="H6" s="19" t="str">
        <f t="shared" si="3"/>
        <v>大分県　津久見市</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55.43</v>
      </c>
      <c r="Q6" s="20">
        <f t="shared" si="3"/>
        <v>74.55</v>
      </c>
      <c r="R6" s="20">
        <f t="shared" si="3"/>
        <v>2810</v>
      </c>
      <c r="S6" s="20">
        <f t="shared" si="3"/>
        <v>16307</v>
      </c>
      <c r="T6" s="20">
        <f t="shared" si="3"/>
        <v>79.48</v>
      </c>
      <c r="U6" s="20">
        <f t="shared" si="3"/>
        <v>205.17</v>
      </c>
      <c r="V6" s="20">
        <f t="shared" si="3"/>
        <v>8952</v>
      </c>
      <c r="W6" s="20">
        <f t="shared" si="3"/>
        <v>2.92</v>
      </c>
      <c r="X6" s="20">
        <f t="shared" si="3"/>
        <v>3065.75</v>
      </c>
      <c r="Y6" s="21">
        <f>IF(Y7="",NA(),Y7)</f>
        <v>57.45</v>
      </c>
      <c r="Z6" s="21">
        <f t="shared" ref="Z6:AH6" si="4">IF(Z7="",NA(),Z7)</f>
        <v>64.72</v>
      </c>
      <c r="AA6" s="21">
        <f t="shared" si="4"/>
        <v>82.08</v>
      </c>
      <c r="AB6" s="21">
        <f t="shared" si="4"/>
        <v>86.35</v>
      </c>
      <c r="AC6" s="21">
        <f t="shared" si="4"/>
        <v>88.77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154.62</v>
      </c>
      <c r="BG6" s="21">
        <f t="shared" ref="BG6:BO6" si="7">IF(BG7="",NA(),BG7)</f>
        <v>151.66</v>
      </c>
      <c r="BH6" s="21">
        <f t="shared" si="7"/>
        <v>126.36</v>
      </c>
      <c r="BI6" s="21">
        <f t="shared" si="7"/>
        <v>254.89</v>
      </c>
      <c r="BJ6" s="21">
        <f t="shared" si="7"/>
        <v>163.80000000000001</v>
      </c>
      <c r="BK6" s="21">
        <f t="shared" si="7"/>
        <v>799.11</v>
      </c>
      <c r="BL6" s="21">
        <f t="shared" si="7"/>
        <v>768.62</v>
      </c>
      <c r="BM6" s="21">
        <f t="shared" si="7"/>
        <v>789.44</v>
      </c>
      <c r="BN6" s="21">
        <f t="shared" si="7"/>
        <v>789.08</v>
      </c>
      <c r="BO6" s="21">
        <f t="shared" si="7"/>
        <v>748.07</v>
      </c>
      <c r="BP6" s="20" t="str">
        <f>IF(BP7="","",IF(BP7="-","【-】","【"&amp;SUBSTITUTE(TEXT(BP7,"#,##0.00"),"-","△")&amp;"】"))</f>
        <v>【669.12】</v>
      </c>
      <c r="BQ6" s="21">
        <f>IF(BQ7="",NA(),BQ7)</f>
        <v>92.9</v>
      </c>
      <c r="BR6" s="21">
        <f t="shared" ref="BR6:BZ6" si="8">IF(BR7="",NA(),BR7)</f>
        <v>95.19</v>
      </c>
      <c r="BS6" s="21">
        <f t="shared" si="8"/>
        <v>100.41</v>
      </c>
      <c r="BT6" s="21">
        <f t="shared" si="8"/>
        <v>83.24</v>
      </c>
      <c r="BU6" s="21">
        <f t="shared" si="8"/>
        <v>83.3</v>
      </c>
      <c r="BV6" s="21">
        <f t="shared" si="8"/>
        <v>87.69</v>
      </c>
      <c r="BW6" s="21">
        <f t="shared" si="8"/>
        <v>88.06</v>
      </c>
      <c r="BX6" s="21">
        <f t="shared" si="8"/>
        <v>87.29</v>
      </c>
      <c r="BY6" s="21">
        <f t="shared" si="8"/>
        <v>88.25</v>
      </c>
      <c r="BZ6" s="21">
        <f t="shared" si="8"/>
        <v>90.15</v>
      </c>
      <c r="CA6" s="20" t="str">
        <f>IF(CA7="","",IF(CA7="-","【-】","【"&amp;SUBSTITUTE(TEXT(CA7,"#,##0.00"),"-","△")&amp;"】"))</f>
        <v>【99.73】</v>
      </c>
      <c r="CB6" s="21">
        <f>IF(CB7="",NA(),CB7)</f>
        <v>183.17</v>
      </c>
      <c r="CC6" s="21">
        <f t="shared" ref="CC6:CK6" si="9">IF(CC7="",NA(),CC7)</f>
        <v>176.92</v>
      </c>
      <c r="CD6" s="21">
        <f t="shared" si="9"/>
        <v>169.33</v>
      </c>
      <c r="CE6" s="21">
        <f t="shared" si="9"/>
        <v>206.25</v>
      </c>
      <c r="CF6" s="21">
        <f t="shared" si="9"/>
        <v>206.73</v>
      </c>
      <c r="CG6" s="21">
        <f t="shared" si="9"/>
        <v>180.07</v>
      </c>
      <c r="CH6" s="21">
        <f t="shared" si="9"/>
        <v>179.32</v>
      </c>
      <c r="CI6" s="21">
        <f t="shared" si="9"/>
        <v>176.67</v>
      </c>
      <c r="CJ6" s="21">
        <f t="shared" si="9"/>
        <v>176.37</v>
      </c>
      <c r="CK6" s="21">
        <f t="shared" si="9"/>
        <v>173.14</v>
      </c>
      <c r="CL6" s="20" t="str">
        <f>IF(CL7="","",IF(CL7="-","【-】","【"&amp;SUBSTITUTE(TEXT(CL7,"#,##0.00"),"-","△")&amp;"】"))</f>
        <v>【134.98】</v>
      </c>
      <c r="CM6" s="21">
        <f>IF(CM7="",NA(),CM7)</f>
        <v>36.630000000000003</v>
      </c>
      <c r="CN6" s="21">
        <f t="shared" ref="CN6:CV6" si="10">IF(CN7="",NA(),CN7)</f>
        <v>39.880000000000003</v>
      </c>
      <c r="CO6" s="21">
        <f t="shared" si="10"/>
        <v>38.21</v>
      </c>
      <c r="CP6" s="21">
        <f t="shared" si="10"/>
        <v>35.06</v>
      </c>
      <c r="CQ6" s="21">
        <f t="shared" si="10"/>
        <v>33.119999999999997</v>
      </c>
      <c r="CR6" s="21">
        <f t="shared" si="10"/>
        <v>58.4</v>
      </c>
      <c r="CS6" s="21">
        <f t="shared" si="10"/>
        <v>58</v>
      </c>
      <c r="CT6" s="21">
        <f t="shared" si="10"/>
        <v>57.42</v>
      </c>
      <c r="CU6" s="21">
        <f t="shared" si="10"/>
        <v>56.72</v>
      </c>
      <c r="CV6" s="21">
        <f t="shared" si="10"/>
        <v>56.43</v>
      </c>
      <c r="CW6" s="20" t="str">
        <f>IF(CW7="","",IF(CW7="-","【-】","【"&amp;SUBSTITUTE(TEXT(CW7,"#,##0.00"),"-","△")&amp;"】"))</f>
        <v>【59.99】</v>
      </c>
      <c r="CX6" s="21">
        <f>IF(CX7="",NA(),CX7)</f>
        <v>78.06</v>
      </c>
      <c r="CY6" s="21">
        <f t="shared" ref="CY6:DG6" si="11">IF(CY7="",NA(),CY7)</f>
        <v>79.19</v>
      </c>
      <c r="CZ6" s="21">
        <f t="shared" si="11"/>
        <v>80.650000000000006</v>
      </c>
      <c r="DA6" s="21">
        <f t="shared" si="11"/>
        <v>81.31</v>
      </c>
      <c r="DB6" s="21">
        <f t="shared" si="11"/>
        <v>81.8</v>
      </c>
      <c r="DC6" s="21">
        <f t="shared" si="11"/>
        <v>89.68</v>
      </c>
      <c r="DD6" s="21">
        <f t="shared" si="11"/>
        <v>89.79</v>
      </c>
      <c r="DE6" s="21">
        <f t="shared" si="11"/>
        <v>90.42</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0.01</v>
      </c>
      <c r="EF6" s="21">
        <f t="shared" ref="EF6:EN6" si="14">IF(EF7="",NA(),EF7)</f>
        <v>0.03</v>
      </c>
      <c r="EG6" s="21">
        <f t="shared" si="14"/>
        <v>0.01</v>
      </c>
      <c r="EH6" s="20">
        <f t="shared" si="14"/>
        <v>0</v>
      </c>
      <c r="EI6" s="20">
        <f t="shared" si="14"/>
        <v>0</v>
      </c>
      <c r="EJ6" s="21">
        <f t="shared" si="14"/>
        <v>0.23</v>
      </c>
      <c r="EK6" s="21">
        <f t="shared" si="14"/>
        <v>0.21</v>
      </c>
      <c r="EL6" s="21">
        <f t="shared" si="14"/>
        <v>0.17</v>
      </c>
      <c r="EM6" s="21">
        <f t="shared" si="14"/>
        <v>0.15</v>
      </c>
      <c r="EN6" s="21">
        <f t="shared" si="14"/>
        <v>0.15</v>
      </c>
      <c r="EO6" s="20" t="str">
        <f>IF(EO7="","",IF(EO7="-","【-】","【"&amp;SUBSTITUTE(TEXT(EO7,"#,##0.00"),"-","△")&amp;"】"))</f>
        <v>【0.24】</v>
      </c>
    </row>
    <row r="7" spans="1:145" s="22" customFormat="1" x14ac:dyDescent="0.15">
      <c r="A7" s="14"/>
      <c r="B7" s="23">
        <v>2021</v>
      </c>
      <c r="C7" s="23">
        <v>442071</v>
      </c>
      <c r="D7" s="23">
        <v>47</v>
      </c>
      <c r="E7" s="23">
        <v>17</v>
      </c>
      <c r="F7" s="23">
        <v>1</v>
      </c>
      <c r="G7" s="23">
        <v>0</v>
      </c>
      <c r="H7" s="23" t="s">
        <v>98</v>
      </c>
      <c r="I7" s="23" t="s">
        <v>99</v>
      </c>
      <c r="J7" s="23" t="s">
        <v>100</v>
      </c>
      <c r="K7" s="23" t="s">
        <v>101</v>
      </c>
      <c r="L7" s="23" t="s">
        <v>102</v>
      </c>
      <c r="M7" s="23" t="s">
        <v>103</v>
      </c>
      <c r="N7" s="24" t="s">
        <v>104</v>
      </c>
      <c r="O7" s="24" t="s">
        <v>105</v>
      </c>
      <c r="P7" s="24">
        <v>55.43</v>
      </c>
      <c r="Q7" s="24">
        <v>74.55</v>
      </c>
      <c r="R7" s="24">
        <v>2810</v>
      </c>
      <c r="S7" s="24">
        <v>16307</v>
      </c>
      <c r="T7" s="24">
        <v>79.48</v>
      </c>
      <c r="U7" s="24">
        <v>205.17</v>
      </c>
      <c r="V7" s="24">
        <v>8952</v>
      </c>
      <c r="W7" s="24">
        <v>2.92</v>
      </c>
      <c r="X7" s="24">
        <v>3065.75</v>
      </c>
      <c r="Y7" s="24">
        <v>57.45</v>
      </c>
      <c r="Z7" s="24">
        <v>64.72</v>
      </c>
      <c r="AA7" s="24">
        <v>82.08</v>
      </c>
      <c r="AB7" s="24">
        <v>86.35</v>
      </c>
      <c r="AC7" s="24">
        <v>88.77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154.62</v>
      </c>
      <c r="BG7" s="24">
        <v>151.66</v>
      </c>
      <c r="BH7" s="24">
        <v>126.36</v>
      </c>
      <c r="BI7" s="24">
        <v>254.89</v>
      </c>
      <c r="BJ7" s="24">
        <v>163.80000000000001</v>
      </c>
      <c r="BK7" s="24">
        <v>799.11</v>
      </c>
      <c r="BL7" s="24">
        <v>768.62</v>
      </c>
      <c r="BM7" s="24">
        <v>789.44</v>
      </c>
      <c r="BN7" s="24">
        <v>789.08</v>
      </c>
      <c r="BO7" s="24">
        <v>748.07</v>
      </c>
      <c r="BP7" s="24">
        <v>669.12</v>
      </c>
      <c r="BQ7" s="24">
        <v>92.9</v>
      </c>
      <c r="BR7" s="24">
        <v>95.19</v>
      </c>
      <c r="BS7" s="24">
        <v>100.41</v>
      </c>
      <c r="BT7" s="24">
        <v>83.24</v>
      </c>
      <c r="BU7" s="24">
        <v>83.3</v>
      </c>
      <c r="BV7" s="24">
        <v>87.69</v>
      </c>
      <c r="BW7" s="24">
        <v>88.06</v>
      </c>
      <c r="BX7" s="24">
        <v>87.29</v>
      </c>
      <c r="BY7" s="24">
        <v>88.25</v>
      </c>
      <c r="BZ7" s="24">
        <v>90.15</v>
      </c>
      <c r="CA7" s="24">
        <v>99.73</v>
      </c>
      <c r="CB7" s="24">
        <v>183.17</v>
      </c>
      <c r="CC7" s="24">
        <v>176.92</v>
      </c>
      <c r="CD7" s="24">
        <v>169.33</v>
      </c>
      <c r="CE7" s="24">
        <v>206.25</v>
      </c>
      <c r="CF7" s="24">
        <v>206.73</v>
      </c>
      <c r="CG7" s="24">
        <v>180.07</v>
      </c>
      <c r="CH7" s="24">
        <v>179.32</v>
      </c>
      <c r="CI7" s="24">
        <v>176.67</v>
      </c>
      <c r="CJ7" s="24">
        <v>176.37</v>
      </c>
      <c r="CK7" s="24">
        <v>173.14</v>
      </c>
      <c r="CL7" s="24">
        <v>134.97999999999999</v>
      </c>
      <c r="CM7" s="24">
        <v>36.630000000000003</v>
      </c>
      <c r="CN7" s="24">
        <v>39.880000000000003</v>
      </c>
      <c r="CO7" s="24">
        <v>38.21</v>
      </c>
      <c r="CP7" s="24">
        <v>35.06</v>
      </c>
      <c r="CQ7" s="24">
        <v>33.119999999999997</v>
      </c>
      <c r="CR7" s="24">
        <v>58.4</v>
      </c>
      <c r="CS7" s="24">
        <v>58</v>
      </c>
      <c r="CT7" s="24">
        <v>57.42</v>
      </c>
      <c r="CU7" s="24">
        <v>56.72</v>
      </c>
      <c r="CV7" s="24">
        <v>56.43</v>
      </c>
      <c r="CW7" s="24">
        <v>59.99</v>
      </c>
      <c r="CX7" s="24">
        <v>78.06</v>
      </c>
      <c r="CY7" s="24">
        <v>79.19</v>
      </c>
      <c r="CZ7" s="24">
        <v>80.650000000000006</v>
      </c>
      <c r="DA7" s="24">
        <v>81.31</v>
      </c>
      <c r="DB7" s="24">
        <v>81.8</v>
      </c>
      <c r="DC7" s="24">
        <v>89.68</v>
      </c>
      <c r="DD7" s="24">
        <v>89.79</v>
      </c>
      <c r="DE7" s="24">
        <v>90.42</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0.01</v>
      </c>
      <c r="EF7" s="24">
        <v>0.03</v>
      </c>
      <c r="EG7" s="24">
        <v>0.01</v>
      </c>
      <c r="EH7" s="24">
        <v>0</v>
      </c>
      <c r="EI7" s="24">
        <v>0</v>
      </c>
      <c r="EJ7" s="24">
        <v>0.23</v>
      </c>
      <c r="EK7" s="24">
        <v>0.21</v>
      </c>
      <c r="EL7" s="24">
        <v>0.17</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2023-01-12T02:44:40Z</cp:lastPrinted>
  <dcterms:created xsi:type="dcterms:W3CDTF">2022-12-01T01:48:03Z</dcterms:created>
  <dcterms:modified xsi:type="dcterms:W3CDTF">2023-01-12T02:44:41Z</dcterms:modified>
  <cp:category/>
</cp:coreProperties>
</file>